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7170"/>
  </bookViews>
  <sheets>
    <sheet name="งบรับ+จ่าย" sheetId="1" r:id="rId1"/>
  </sheets>
  <calcPr calcId="125725"/>
</workbook>
</file>

<file path=xl/calcChain.xml><?xml version="1.0" encoding="utf-8"?>
<calcChain xmlns="http://schemas.openxmlformats.org/spreadsheetml/2006/main">
  <c r="E31" i="1"/>
  <c r="G29"/>
  <c r="D29"/>
  <c r="G28"/>
  <c r="D28"/>
  <c r="D27"/>
  <c r="G27" s="1"/>
  <c r="D26"/>
  <c r="G26" s="1"/>
  <c r="D25"/>
  <c r="G25" s="1"/>
  <c r="D24"/>
  <c r="G24" s="1"/>
  <c r="D23"/>
  <c r="G23" s="1"/>
  <c r="E22"/>
  <c r="E30" s="1"/>
  <c r="E32" s="1"/>
  <c r="D22"/>
  <c r="G22" s="1"/>
  <c r="G21"/>
  <c r="D21"/>
  <c r="G20"/>
  <c r="G30" s="1"/>
  <c r="D20"/>
  <c r="D30" s="1"/>
  <c r="E16"/>
  <c r="D15"/>
  <c r="G14"/>
  <c r="E13"/>
  <c r="G13" s="1"/>
  <c r="E12"/>
  <c r="G12" s="1"/>
  <c r="E11"/>
  <c r="G11" s="1"/>
  <c r="E10"/>
  <c r="G10" s="1"/>
  <c r="E9"/>
  <c r="G9" s="1"/>
  <c r="E8"/>
  <c r="G8" s="1"/>
  <c r="E15" l="1"/>
  <c r="E17" l="1"/>
  <c r="E33" s="1"/>
  <c r="G15"/>
</calcChain>
</file>

<file path=xl/sharedStrings.xml><?xml version="1.0" encoding="utf-8"?>
<sst xmlns="http://schemas.openxmlformats.org/spreadsheetml/2006/main" count="55" uniqueCount="39">
  <si>
    <t>องค์การบริหารส่วนตำบลเกาะปันหยี อำเภอเมืองพังงา จังหวัดพังงา</t>
  </si>
  <si>
    <t>งบรายรับ - รายจ่าย ตามงบประมาณ ประจำปี 2558</t>
  </si>
  <si>
    <t>ตั้งแต่วันที่  1 ตุลาคม 2557 ถึง  วันที่ 30 กันยายน 2558</t>
  </si>
  <si>
    <t>หน่วย : บาท</t>
  </si>
  <si>
    <t>รายการ</t>
  </si>
  <si>
    <t>ประมาณการ</t>
  </si>
  <si>
    <t>รายรับ/จ่ายจริง</t>
  </si>
  <si>
    <t>+</t>
  </si>
  <si>
    <t>สูง</t>
  </si>
  <si>
    <t>-</t>
  </si>
  <si>
    <t>ต่ำ</t>
  </si>
  <si>
    <t>รายรับ</t>
  </si>
  <si>
    <t>ภาษีอากร</t>
  </si>
  <si>
    <t xml:space="preserve"> +</t>
  </si>
  <si>
    <t>ค่าธรรมเนียม ค่าปรับและใบอนุญาต</t>
  </si>
  <si>
    <t>รายได้จากทรัพย์สิน</t>
  </si>
  <si>
    <t xml:space="preserve"> -</t>
  </si>
  <si>
    <t>รายได้จากสาธารณูปโภคและการพาณิชย์</t>
  </si>
  <si>
    <t>รายได้เบ็ดเตล็ด</t>
  </si>
  <si>
    <t>ภาษีจัดสรร</t>
  </si>
  <si>
    <t>เงินอุดหนุนทั่วไป</t>
  </si>
  <si>
    <t>รวมเงินตามประมาณการรายรับทั้งสิ้น</t>
  </si>
  <si>
    <t>รายรับเงินอุดหนุนระบุวัตถุประสงค์</t>
  </si>
  <si>
    <t>รวมรายรับทั้งสิ้น</t>
  </si>
  <si>
    <t>รายจ่าย</t>
  </si>
  <si>
    <t xml:space="preserve">งบกลาง         </t>
  </si>
  <si>
    <t xml:space="preserve">เงินเดือน (ฝ่ายการเมือง)         </t>
  </si>
  <si>
    <t xml:space="preserve">เงินเดือน (ฝ่ายประจำ)         </t>
  </si>
  <si>
    <t xml:space="preserve">ค่าตอบแทน            </t>
  </si>
  <si>
    <t xml:space="preserve">ค่าใช้สอย            </t>
  </si>
  <si>
    <t xml:space="preserve">ค่าวัสดุ           </t>
  </si>
  <si>
    <t>ค่าสาธารณูปโภค</t>
  </si>
  <si>
    <t xml:space="preserve">ค่าครุภัณฑ์              </t>
  </si>
  <si>
    <t xml:space="preserve">ค่าที่ดินและสิ่งก่อสร้าง  </t>
  </si>
  <si>
    <t>เงินอุดหนุน</t>
  </si>
  <si>
    <t>รวมเงินตามประมาณการรายจ่ายทั้งสิ้น</t>
  </si>
  <si>
    <t>รายจ่ายเงินอุดหนุนระบุวัตถุประสงค์</t>
  </si>
  <si>
    <t>รวมรายจ่ายทั้งสิ้น</t>
  </si>
  <si>
    <t>รายรับจริงสูงกว่ารายจ่ายจริง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</si>
</sst>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&quot;£&quot;#,##0;\-&quot;£&quot;#,##0"/>
    <numFmt numFmtId="189" formatCode="0.000"/>
    <numFmt numFmtId="190" formatCode="_-* #,##0_-;\-* #,##0_-;_-* &quot;-&quot;??_-;_-@_-"/>
  </numFmts>
  <fonts count="13">
    <font>
      <sz val="16"/>
      <color theme="1"/>
      <name val="Angsana New"/>
      <family val="2"/>
      <charset val="222"/>
    </font>
    <font>
      <sz val="16"/>
      <color theme="1"/>
      <name val="Angsana New"/>
      <family val="2"/>
      <charset val="222"/>
    </font>
    <font>
      <sz val="14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sz val="10"/>
      <name val="Arial"/>
      <family val="2"/>
    </font>
    <font>
      <sz val="16"/>
      <color rgb="FFFF0000"/>
      <name val="Cordia New"/>
      <family val="2"/>
    </font>
    <font>
      <b/>
      <sz val="12"/>
      <name val="Cordia New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15">
    <xf numFmtId="0" fontId="0" fillId="0" borderId="0"/>
    <xf numFmtId="187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/>
    <xf numFmtId="187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1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0" fontId="2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2" fillId="0" borderId="0"/>
    <xf numFmtId="0" fontId="2" fillId="0" borderId="0"/>
    <xf numFmtId="9" fontId="5" fillId="0" borderId="0" applyFont="0" applyFill="0" applyBorder="0" applyAlignment="0" applyProtection="0"/>
  </cellStyleXfs>
  <cellXfs count="74">
    <xf numFmtId="0" fontId="0" fillId="0" borderId="0" xfId="0"/>
    <xf numFmtId="187" fontId="3" fillId="0" borderId="0" xfId="1" applyFont="1" applyFill="1"/>
    <xf numFmtId="187" fontId="4" fillId="0" borderId="1" xfId="1" applyFont="1" applyFill="1" applyBorder="1" applyAlignment="1">
      <alignment horizontal="center"/>
    </xf>
    <xf numFmtId="187" fontId="3" fillId="0" borderId="1" xfId="2" applyFont="1" applyFill="1" applyBorder="1" applyAlignment="1">
      <alignment horizontal="center"/>
    </xf>
    <xf numFmtId="187" fontId="3" fillId="0" borderId="0" xfId="2" applyFont="1" applyAlignment="1">
      <alignment horizontal="right"/>
    </xf>
    <xf numFmtId="187" fontId="4" fillId="0" borderId="4" xfId="1" applyFont="1" applyFill="1" applyBorder="1" applyAlignment="1">
      <alignment horizontal="center"/>
    </xf>
    <xf numFmtId="187" fontId="4" fillId="0" borderId="4" xfId="2" applyFont="1" applyFill="1" applyBorder="1" applyAlignment="1">
      <alignment horizontal="center"/>
    </xf>
    <xf numFmtId="187" fontId="4" fillId="0" borderId="7" xfId="1" applyFont="1" applyFill="1" applyBorder="1" applyAlignment="1">
      <alignment horizontal="center"/>
    </xf>
    <xf numFmtId="187" fontId="4" fillId="0" borderId="7" xfId="2" applyFont="1" applyFill="1" applyBorder="1" applyAlignment="1">
      <alignment horizontal="center"/>
    </xf>
    <xf numFmtId="0" fontId="4" fillId="0" borderId="8" xfId="3" applyFont="1" applyBorder="1" applyAlignment="1">
      <alignment horizontal="left"/>
    </xf>
    <xf numFmtId="0" fontId="4" fillId="0" borderId="0" xfId="3" applyFont="1" applyBorder="1" applyAlignment="1">
      <alignment horizontal="left"/>
    </xf>
    <xf numFmtId="0" fontId="3" fillId="0" borderId="9" xfId="3" applyFont="1" applyBorder="1" applyAlignment="1">
      <alignment horizontal="left" indent="2"/>
    </xf>
    <xf numFmtId="187" fontId="3" fillId="0" borderId="0" xfId="2" applyFont="1"/>
    <xf numFmtId="0" fontId="3" fillId="0" borderId="8" xfId="3" applyFont="1" applyBorder="1"/>
    <xf numFmtId="187" fontId="3" fillId="0" borderId="9" xfId="2" applyFont="1" applyBorder="1"/>
    <xf numFmtId="0" fontId="3" fillId="0" borderId="8" xfId="3" applyFont="1" applyBorder="1" applyAlignment="1">
      <alignment horizontal="left" indent="2"/>
    </xf>
    <xf numFmtId="0" fontId="3" fillId="0" borderId="0" xfId="3" applyFont="1" applyBorder="1" applyAlignment="1">
      <alignment horizontal="left" indent="2"/>
    </xf>
    <xf numFmtId="187" fontId="3" fillId="0" borderId="9" xfId="4" applyFont="1" applyBorder="1"/>
    <xf numFmtId="187" fontId="3" fillId="0" borderId="8" xfId="4" applyFont="1" applyBorder="1" applyAlignment="1">
      <alignment horizontal="center"/>
    </xf>
    <xf numFmtId="187" fontId="3" fillId="0" borderId="9" xfId="2" applyFont="1" applyBorder="1" applyAlignment="1">
      <alignment horizontal="center"/>
    </xf>
    <xf numFmtId="187" fontId="6" fillId="0" borderId="0" xfId="1" applyFont="1" applyFill="1"/>
    <xf numFmtId="0" fontId="3" fillId="0" borderId="10" xfId="3" applyFont="1" applyBorder="1" applyAlignment="1">
      <alignment horizontal="left" indent="2"/>
    </xf>
    <xf numFmtId="0" fontId="3" fillId="0" borderId="5" xfId="3" applyFont="1" applyBorder="1" applyAlignment="1">
      <alignment horizontal="left" indent="2"/>
    </xf>
    <xf numFmtId="0" fontId="3" fillId="0" borderId="6" xfId="3" applyFont="1" applyBorder="1" applyAlignment="1">
      <alignment horizontal="left" indent="2"/>
    </xf>
    <xf numFmtId="187" fontId="3" fillId="0" borderId="7" xfId="2" applyFont="1" applyBorder="1" applyAlignment="1">
      <alignment horizontal="center"/>
    </xf>
    <xf numFmtId="0" fontId="7" fillId="0" borderId="0" xfId="3" applyFont="1" applyBorder="1" applyAlignment="1"/>
    <xf numFmtId="187" fontId="4" fillId="0" borderId="12" xfId="4" applyFont="1" applyBorder="1"/>
    <xf numFmtId="187" fontId="4" fillId="0" borderId="12" xfId="2" applyFont="1" applyBorder="1"/>
    <xf numFmtId="0" fontId="4" fillId="0" borderId="13" xfId="3" applyFont="1" applyBorder="1" applyAlignment="1">
      <alignment horizontal="center"/>
    </xf>
    <xf numFmtId="187" fontId="4" fillId="0" borderId="14" xfId="2" applyFont="1" applyBorder="1" applyAlignment="1">
      <alignment horizontal="center"/>
    </xf>
    <xf numFmtId="187" fontId="3" fillId="0" borderId="15" xfId="2" applyFont="1" applyFill="1" applyBorder="1"/>
    <xf numFmtId="187" fontId="3" fillId="0" borderId="16" xfId="4" applyFont="1" applyBorder="1" applyAlignment="1">
      <alignment horizontal="center"/>
    </xf>
    <xf numFmtId="187" fontId="3" fillId="0" borderId="16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Border="1" applyAlignment="1">
      <alignment horizontal="center"/>
    </xf>
    <xf numFmtId="187" fontId="4" fillId="0" borderId="0" xfId="4" applyFont="1" applyBorder="1"/>
    <xf numFmtId="187" fontId="3" fillId="0" borderId="12" xfId="2" applyFont="1" applyBorder="1"/>
    <xf numFmtId="0" fontId="3" fillId="0" borderId="0" xfId="3" applyFont="1" applyBorder="1" applyAlignment="1">
      <alignment horizontal="center"/>
    </xf>
    <xf numFmtId="187" fontId="3" fillId="0" borderId="0" xfId="2" applyFont="1" applyBorder="1" applyAlignment="1">
      <alignment horizontal="center"/>
    </xf>
    <xf numFmtId="187" fontId="3" fillId="0" borderId="0" xfId="1" applyFont="1" applyFill="1" applyBorder="1"/>
    <xf numFmtId="0" fontId="3" fillId="0" borderId="0" xfId="3" applyFont="1"/>
    <xf numFmtId="0" fontId="3" fillId="0" borderId="0" xfId="3" applyFont="1" applyBorder="1"/>
    <xf numFmtId="0" fontId="4" fillId="0" borderId="2" xfId="3" applyFont="1" applyBorder="1"/>
    <xf numFmtId="0" fontId="4" fillId="0" borderId="3" xfId="3" applyFont="1" applyBorder="1"/>
    <xf numFmtId="187" fontId="3" fillId="0" borderId="4" xfId="4" applyFont="1" applyBorder="1"/>
    <xf numFmtId="187" fontId="3" fillId="0" borderId="2" xfId="2" applyFont="1" applyBorder="1"/>
    <xf numFmtId="187" fontId="3" fillId="0" borderId="2" xfId="4" applyFont="1" applyBorder="1" applyAlignment="1">
      <alignment horizontal="center"/>
    </xf>
    <xf numFmtId="187" fontId="3" fillId="0" borderId="4" xfId="2" applyFont="1" applyBorder="1"/>
    <xf numFmtId="0" fontId="3" fillId="0" borderId="9" xfId="3" applyFont="1" applyBorder="1" applyAlignment="1">
      <alignment horizontal="center"/>
    </xf>
    <xf numFmtId="187" fontId="3" fillId="0" borderId="0" xfId="2" applyFont="1" applyBorder="1"/>
    <xf numFmtId="187" fontId="3" fillId="0" borderId="8" xfId="4" applyFont="1" applyBorder="1"/>
    <xf numFmtId="0" fontId="3" fillId="0" borderId="12" xfId="3" applyFont="1" applyBorder="1" applyAlignment="1">
      <alignment horizontal="center"/>
    </xf>
    <xf numFmtId="187" fontId="4" fillId="0" borderId="0" xfId="2" applyFont="1" applyBorder="1"/>
    <xf numFmtId="0" fontId="4" fillId="0" borderId="0" xfId="5" applyFont="1" applyBorder="1" applyAlignment="1">
      <alignment horizontal="center"/>
    </xf>
    <xf numFmtId="187" fontId="4" fillId="0" borderId="17" xfId="2" applyFont="1" applyBorder="1"/>
    <xf numFmtId="187" fontId="3" fillId="0" borderId="0" xfId="2" applyFont="1" applyAlignment="1">
      <alignment horizontal="center"/>
    </xf>
    <xf numFmtId="187" fontId="3" fillId="0" borderId="0" xfId="2" applyFont="1" applyFill="1"/>
    <xf numFmtId="0" fontId="3" fillId="0" borderId="0" xfId="3" applyFont="1" applyAlignment="1">
      <alignment horizontal="center"/>
    </xf>
    <xf numFmtId="187" fontId="3" fillId="0" borderId="0" xfId="1" applyFont="1" applyFill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187" fontId="4" fillId="0" borderId="0" xfId="1" applyFont="1" applyFill="1" applyAlignment="1">
      <alignment horizontal="center"/>
    </xf>
    <xf numFmtId="187" fontId="4" fillId="0" borderId="0" xfId="1" applyFont="1" applyFill="1" applyBorder="1" applyAlignment="1">
      <alignment horizontal="center"/>
    </xf>
    <xf numFmtId="187" fontId="4" fillId="0" borderId="2" xfId="1" applyFont="1" applyFill="1" applyBorder="1" applyAlignment="1">
      <alignment horizontal="center" vertical="center"/>
    </xf>
    <xf numFmtId="187" fontId="4" fillId="0" borderId="3" xfId="1" applyFont="1" applyFill="1" applyBorder="1" applyAlignment="1">
      <alignment horizontal="center" vertical="center"/>
    </xf>
    <xf numFmtId="187" fontId="4" fillId="0" borderId="5" xfId="1" applyFont="1" applyFill="1" applyBorder="1" applyAlignment="1">
      <alignment horizontal="center" vertical="center"/>
    </xf>
    <xf numFmtId="187" fontId="4" fillId="0" borderId="6" xfId="1" applyFont="1" applyFill="1" applyBorder="1" applyAlignment="1">
      <alignment horizontal="center" vertical="center"/>
    </xf>
    <xf numFmtId="187" fontId="4" fillId="0" borderId="4" xfId="1" applyFont="1" applyFill="1" applyBorder="1" applyAlignment="1">
      <alignment horizontal="center" vertical="center"/>
    </xf>
    <xf numFmtId="187" fontId="4" fillId="0" borderId="7" xfId="1" applyFont="1" applyFill="1" applyBorder="1" applyAlignment="1">
      <alignment horizontal="center" vertical="center"/>
    </xf>
    <xf numFmtId="187" fontId="4" fillId="0" borderId="4" xfId="2" applyFont="1" applyFill="1" applyBorder="1" applyAlignment="1">
      <alignment horizontal="center" vertical="center"/>
    </xf>
    <xf numFmtId="187" fontId="4" fillId="0" borderId="7" xfId="2" applyFont="1" applyFill="1" applyBorder="1" applyAlignment="1">
      <alignment horizontal="center" vertical="center"/>
    </xf>
  </cellXfs>
  <cellStyles count="115">
    <cellStyle name="Comma 2" xfId="6"/>
    <cellStyle name="Comma 2 2" xfId="7"/>
    <cellStyle name="Comma 2 3" xfId="8"/>
    <cellStyle name="Comma 3" xfId="9"/>
    <cellStyle name="Comma 3 2" xfId="10"/>
    <cellStyle name="Comma 4" xfId="11"/>
    <cellStyle name="Comma 4 2" xfId="12"/>
    <cellStyle name="Comma 5 2" xfId="13"/>
    <cellStyle name="Comma 6" xfId="14"/>
    <cellStyle name="Comma 8" xfId="15"/>
    <cellStyle name="Comma 9" xfId="16"/>
    <cellStyle name="Normal 2" xfId="17"/>
    <cellStyle name="Normal 2 2" xfId="18"/>
    <cellStyle name="Normal 2 3" xfId="5"/>
    <cellStyle name="Normal 3" xfId="19"/>
    <cellStyle name="Normal 3 2" xfId="20"/>
    <cellStyle name="Normal 3 3" xfId="21"/>
    <cellStyle name="Normal 4" xfId="22"/>
    <cellStyle name="Normal 4 2" xfId="23"/>
    <cellStyle name="เครื่องหมายจุลภาค 10" xfId="24"/>
    <cellStyle name="เครื่องหมายจุลภาค 11" xfId="25"/>
    <cellStyle name="เครื่องหมายจุลภาค 12" xfId="26"/>
    <cellStyle name="เครื่องหมายจุลภาค 13" xfId="27"/>
    <cellStyle name="เครื่องหมายจุลภาค 13 2" xfId="2"/>
    <cellStyle name="เครื่องหมายจุลภาค 14" xfId="28"/>
    <cellStyle name="เครื่องหมายจุลภาค 14 2" xfId="29"/>
    <cellStyle name="เครื่องหมายจุลภาค 15" xfId="30"/>
    <cellStyle name="เครื่องหมายจุลภาค 15 2" xfId="31"/>
    <cellStyle name="เครื่องหมายจุลภาค 15 3" xfId="32"/>
    <cellStyle name="เครื่องหมายจุลภาค 16" xfId="33"/>
    <cellStyle name="เครื่องหมายจุลภาค 17" xfId="34"/>
    <cellStyle name="เครื่องหมายจุลภาค 18" xfId="35"/>
    <cellStyle name="เครื่องหมายจุลภาค 19" xfId="36"/>
    <cellStyle name="เครื่องหมายจุลภาค 2" xfId="37"/>
    <cellStyle name="เครื่องหมายจุลภาค 2 2" xfId="38"/>
    <cellStyle name="เครื่องหมายจุลภาค 2 2 2" xfId="39"/>
    <cellStyle name="เครื่องหมายจุลภาค 2 3" xfId="40"/>
    <cellStyle name="เครื่องหมายจุลภาค 2 3 2" xfId="41"/>
    <cellStyle name="เครื่องหมายจุลภาค 2 3 3" xfId="42"/>
    <cellStyle name="เครื่องหมายจุลภาค 2 4" xfId="43"/>
    <cellStyle name="เครื่องหมายจุลภาค 20" xfId="44"/>
    <cellStyle name="เครื่องหมายจุลภาค 21" xfId="45"/>
    <cellStyle name="เครื่องหมายจุลภาค 21 2" xfId="46"/>
    <cellStyle name="เครื่องหมายจุลภาค 22" xfId="47"/>
    <cellStyle name="เครื่องหมายจุลภาค 22 2" xfId="1"/>
    <cellStyle name="เครื่องหมายจุลภาค 23" xfId="48"/>
    <cellStyle name="เครื่องหมายจุลภาค 23 2" xfId="4"/>
    <cellStyle name="เครื่องหมายจุลภาค 23 2 2" xfId="49"/>
    <cellStyle name="เครื่องหมายจุลภาค 24" xfId="50"/>
    <cellStyle name="เครื่องหมายจุลภาค 25" xfId="51"/>
    <cellStyle name="เครื่องหมายจุลภาค 26" xfId="52"/>
    <cellStyle name="เครื่องหมายจุลภาค 26 2" xfId="53"/>
    <cellStyle name="เครื่องหมายจุลภาค 27" xfId="54"/>
    <cellStyle name="เครื่องหมายจุลภาค 3" xfId="55"/>
    <cellStyle name="เครื่องหมายจุลภาค 3 2" xfId="56"/>
    <cellStyle name="เครื่องหมายจุลภาค 4" xfId="57"/>
    <cellStyle name="เครื่องหมายจุลภาค 4 2" xfId="58"/>
    <cellStyle name="เครื่องหมายจุลภาค 4 3" xfId="59"/>
    <cellStyle name="เครื่องหมายจุลภาค 4 4" xfId="60"/>
    <cellStyle name="เครื่องหมายจุลภาค 4 4 2" xfId="61"/>
    <cellStyle name="เครื่องหมายจุลภาค 4 4 3" xfId="62"/>
    <cellStyle name="เครื่องหมายจุลภาค 4 4 4" xfId="63"/>
    <cellStyle name="เครื่องหมายจุลภาค 4 5" xfId="64"/>
    <cellStyle name="เครื่องหมายจุลภาค 5" xfId="65"/>
    <cellStyle name="เครื่องหมายจุลภาค 5 2" xfId="66"/>
    <cellStyle name="เครื่องหมายจุลภาค 5 3" xfId="67"/>
    <cellStyle name="เครื่องหมายจุลภาค 5 4" xfId="68"/>
    <cellStyle name="เครื่องหมายจุลภาค 6" xfId="69"/>
    <cellStyle name="เครื่องหมายจุลภาค 6 2" xfId="70"/>
    <cellStyle name="เครื่องหมายจุลภาค 6 3" xfId="71"/>
    <cellStyle name="เครื่องหมายจุลภาค 7" xfId="72"/>
    <cellStyle name="เครื่องหมายจุลภาค 8" xfId="73"/>
    <cellStyle name="เครื่องหมายจุลภาค 9" xfId="74"/>
    <cellStyle name="ปกติ" xfId="0" builtinId="0"/>
    <cellStyle name="ปกติ 2" xfId="75"/>
    <cellStyle name="ปกติ 2 2" xfId="3"/>
    <cellStyle name="ปกติ 2 2 2" xfId="76"/>
    <cellStyle name="ปกติ 2 2 3" xfId="77"/>
    <cellStyle name="ปกติ 2 3" xfId="78"/>
    <cellStyle name="ปกติ 2 3 2" xfId="79"/>
    <cellStyle name="ปกติ 2 4" xfId="80"/>
    <cellStyle name="ปกติ 2 5" xfId="81"/>
    <cellStyle name="ปกติ 2 6" xfId="82"/>
    <cellStyle name="ปกติ 2 7" xfId="83"/>
    <cellStyle name="ปกติ 2 8" xfId="84"/>
    <cellStyle name="ปกติ 2 9" xfId="85"/>
    <cellStyle name="ปกติ 2 9 2" xfId="86"/>
    <cellStyle name="ปกติ 3" xfId="87"/>
    <cellStyle name="ปกติ 3 2" xfId="88"/>
    <cellStyle name="ปกติ 3 3" xfId="89"/>
    <cellStyle name="ปกติ 3 4" xfId="90"/>
    <cellStyle name="ปกติ 3 5" xfId="91"/>
    <cellStyle name="ปกติ 3 6" xfId="92"/>
    <cellStyle name="ปกติ 3 7" xfId="93"/>
    <cellStyle name="ปกติ 3 8" xfId="94"/>
    <cellStyle name="ปกติ 4" xfId="95"/>
    <cellStyle name="ปกติ 4 2" xfId="96"/>
    <cellStyle name="ปกติ 4 3" xfId="97"/>
    <cellStyle name="ปกติ 5" xfId="98"/>
    <cellStyle name="ปกติ 5 2" xfId="99"/>
    <cellStyle name="ปกติ 5 3" xfId="100"/>
    <cellStyle name="ปกติ 5 4" xfId="101"/>
    <cellStyle name="ปกติ 5 5" xfId="102"/>
    <cellStyle name="ปกติ 6" xfId="103"/>
    <cellStyle name="ปกติ 6 2" xfId="104"/>
    <cellStyle name="ปกติ 6 3" xfId="105"/>
    <cellStyle name="ปกติ 7" xfId="106"/>
    <cellStyle name="ปกติ 7 2" xfId="107"/>
    <cellStyle name="ปกติ 7 3" xfId="108"/>
    <cellStyle name="ปกติ 7 4" xfId="109"/>
    <cellStyle name="ปกติ 8" xfId="110"/>
    <cellStyle name="ปกติ 8 2" xfId="111"/>
    <cellStyle name="ปกติ 8 3" xfId="112"/>
    <cellStyle name="ปกติ 9" xfId="113"/>
    <cellStyle name="เปอร์เซ็นต์ 2" xfId="1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J40"/>
  <sheetViews>
    <sheetView tabSelected="1" view="pageBreakPreview" zoomScaleSheetLayoutView="100" workbookViewId="0">
      <selection activeCell="L35" sqref="L35"/>
    </sheetView>
  </sheetViews>
  <sheetFormatPr defaultRowHeight="24"/>
  <cols>
    <col min="1" max="1" width="4.85546875" style="1" customWidth="1"/>
    <col min="2" max="2" width="29.42578125" style="1" customWidth="1"/>
    <col min="3" max="3" width="10" style="1" customWidth="1"/>
    <col min="4" max="4" width="23.42578125" style="1" customWidth="1"/>
    <col min="5" max="5" width="24.28515625" style="56" customWidth="1"/>
    <col min="6" max="6" width="5.5703125" style="1" customWidth="1"/>
    <col min="7" max="7" width="20.140625" style="56" customWidth="1"/>
    <col min="8" max="16384" width="9.140625" style="1"/>
  </cols>
  <sheetData>
    <row r="1" spans="1:10" ht="23.1" customHeight="1">
      <c r="B1" s="64" t="s">
        <v>0</v>
      </c>
      <c r="C1" s="64"/>
      <c r="D1" s="64"/>
      <c r="E1" s="64"/>
      <c r="F1" s="64"/>
      <c r="G1" s="64"/>
    </row>
    <row r="2" spans="1:10" ht="23.1" customHeight="1">
      <c r="B2" s="64" t="s">
        <v>1</v>
      </c>
      <c r="C2" s="64"/>
      <c r="D2" s="64"/>
      <c r="E2" s="64"/>
      <c r="F2" s="64"/>
      <c r="G2" s="64"/>
    </row>
    <row r="3" spans="1:10" ht="23.1" customHeight="1">
      <c r="B3" s="65" t="s">
        <v>2</v>
      </c>
      <c r="C3" s="65"/>
      <c r="D3" s="65"/>
      <c r="E3" s="65"/>
      <c r="F3" s="65"/>
      <c r="G3" s="65"/>
    </row>
    <row r="4" spans="1:10" ht="19.5" customHeight="1">
      <c r="B4" s="2"/>
      <c r="C4" s="2"/>
      <c r="D4" s="2"/>
      <c r="E4" s="3"/>
      <c r="F4" s="2"/>
      <c r="G4" s="4" t="s">
        <v>3</v>
      </c>
    </row>
    <row r="5" spans="1:10" ht="21.95" customHeight="1">
      <c r="B5" s="66" t="s">
        <v>4</v>
      </c>
      <c r="C5" s="67"/>
      <c r="D5" s="70" t="s">
        <v>5</v>
      </c>
      <c r="E5" s="72" t="s">
        <v>6</v>
      </c>
      <c r="F5" s="5" t="s">
        <v>7</v>
      </c>
      <c r="G5" s="6" t="s">
        <v>8</v>
      </c>
    </row>
    <row r="6" spans="1:10" ht="21.95" customHeight="1">
      <c r="B6" s="68"/>
      <c r="C6" s="69"/>
      <c r="D6" s="71"/>
      <c r="E6" s="73"/>
      <c r="F6" s="7" t="s">
        <v>9</v>
      </c>
      <c r="G6" s="8" t="s">
        <v>10</v>
      </c>
    </row>
    <row r="7" spans="1:10" ht="23.45" customHeight="1">
      <c r="B7" s="9" t="s">
        <v>11</v>
      </c>
      <c r="C7" s="10"/>
      <c r="D7" s="11"/>
      <c r="E7" s="12"/>
      <c r="F7" s="13"/>
      <c r="G7" s="14"/>
    </row>
    <row r="8" spans="1:10" ht="23.45" customHeight="1">
      <c r="B8" s="15" t="s">
        <v>12</v>
      </c>
      <c r="C8" s="16"/>
      <c r="D8" s="17">
        <v>782000</v>
      </c>
      <c r="E8" s="14">
        <f>840888.31+1940.11+134840.2+319619</f>
        <v>1297287.6200000001</v>
      </c>
      <c r="F8" s="18" t="s">
        <v>13</v>
      </c>
      <c r="G8" s="19">
        <f xml:space="preserve"> D8-E8</f>
        <v>-515287.62000000011</v>
      </c>
    </row>
    <row r="9" spans="1:10" ht="23.45" customHeight="1">
      <c r="B9" s="15" t="s">
        <v>14</v>
      </c>
      <c r="C9" s="16"/>
      <c r="D9" s="17">
        <v>421500</v>
      </c>
      <c r="E9" s="14">
        <f>407.4+364850+63687.5+970</f>
        <v>429914.9</v>
      </c>
      <c r="F9" s="18" t="s">
        <v>13</v>
      </c>
      <c r="G9" s="19">
        <f t="shared" ref="G9:G14" si="0" xml:space="preserve"> D9-E9</f>
        <v>-8414.9000000000233</v>
      </c>
      <c r="J9" s="20"/>
    </row>
    <row r="10" spans="1:10" ht="23.45" customHeight="1">
      <c r="B10" s="15" t="s">
        <v>15</v>
      </c>
      <c r="C10" s="16"/>
      <c r="D10" s="17">
        <v>530000</v>
      </c>
      <c r="E10" s="14">
        <f>322625+61869.89</f>
        <v>384494.89</v>
      </c>
      <c r="F10" s="18" t="s">
        <v>16</v>
      </c>
      <c r="G10" s="19">
        <f t="shared" si="0"/>
        <v>145505.10999999999</v>
      </c>
    </row>
    <row r="11" spans="1:10" ht="23.45" customHeight="1">
      <c r="B11" s="15" t="s">
        <v>17</v>
      </c>
      <c r="C11" s="16"/>
      <c r="D11" s="17">
        <v>10530000</v>
      </c>
      <c r="E11" s="14">
        <f>1993178+9174101+72600</f>
        <v>11239879</v>
      </c>
      <c r="F11" s="18" t="s">
        <v>13</v>
      </c>
      <c r="G11" s="19">
        <f t="shared" si="0"/>
        <v>-709879</v>
      </c>
    </row>
    <row r="12" spans="1:10" ht="23.45" customHeight="1">
      <c r="B12" s="15" t="s">
        <v>18</v>
      </c>
      <c r="C12" s="21"/>
      <c r="D12" s="17">
        <v>1500</v>
      </c>
      <c r="E12" s="14">
        <f>6700+685</f>
        <v>7385</v>
      </c>
      <c r="F12" s="18" t="s">
        <v>13</v>
      </c>
      <c r="G12" s="19">
        <f t="shared" si="0"/>
        <v>-5885</v>
      </c>
    </row>
    <row r="13" spans="1:10" ht="23.45" customHeight="1">
      <c r="B13" s="15" t="s">
        <v>19</v>
      </c>
      <c r="C13" s="16"/>
      <c r="D13" s="17">
        <v>12835000</v>
      </c>
      <c r="E13" s="14">
        <f>7531074.85+2106046.31+223807.01+890696.59+1534387.13+32780.76+50483.01+138994.17+10090+88400</f>
        <v>12606759.83</v>
      </c>
      <c r="F13" s="18" t="s">
        <v>16</v>
      </c>
      <c r="G13" s="19">
        <f t="shared" si="0"/>
        <v>228240.16999999993</v>
      </c>
    </row>
    <row r="14" spans="1:10" ht="23.45" customHeight="1">
      <c r="B14" s="22" t="s">
        <v>20</v>
      </c>
      <c r="C14" s="23"/>
      <c r="D14" s="17">
        <v>7000000</v>
      </c>
      <c r="E14" s="14">
        <v>6614892</v>
      </c>
      <c r="F14" s="18" t="s">
        <v>16</v>
      </c>
      <c r="G14" s="24">
        <f t="shared" si="0"/>
        <v>385108</v>
      </c>
    </row>
    <row r="15" spans="1:10" ht="24.75" thickBot="1">
      <c r="A15" s="25"/>
      <c r="B15" s="59" t="s">
        <v>21</v>
      </c>
      <c r="C15" s="60"/>
      <c r="D15" s="26">
        <f>SUM(D8:D14)</f>
        <v>32100000</v>
      </c>
      <c r="E15" s="27">
        <f>SUM(E8:E14)</f>
        <v>32580613.240000002</v>
      </c>
      <c r="F15" s="28" t="s">
        <v>7</v>
      </c>
      <c r="G15" s="29">
        <f>E15-D15</f>
        <v>480613.24000000209</v>
      </c>
    </row>
    <row r="16" spans="1:10" ht="23.45" customHeight="1" thickTop="1">
      <c r="B16" s="57" t="s">
        <v>22</v>
      </c>
      <c r="C16" s="57"/>
      <c r="D16" s="61"/>
      <c r="E16" s="30">
        <f>6538150+10000000+1524000</f>
        <v>18062150</v>
      </c>
      <c r="F16" s="31"/>
      <c r="G16" s="32"/>
    </row>
    <row r="17" spans="1:10" ht="23.45" customHeight="1" thickBot="1">
      <c r="B17" s="33" t="s">
        <v>23</v>
      </c>
      <c r="C17" s="34"/>
      <c r="D17" s="35"/>
      <c r="E17" s="36">
        <f>SUM(E15:E16)</f>
        <v>50642763.240000002</v>
      </c>
      <c r="F17" s="37"/>
      <c r="G17" s="38"/>
    </row>
    <row r="18" spans="1:10" s="39" customFormat="1" ht="15.75" customHeight="1" thickTop="1">
      <c r="B18" s="40"/>
      <c r="C18" s="41"/>
      <c r="D18" s="40"/>
      <c r="E18" s="12"/>
      <c r="F18" s="40"/>
      <c r="G18" s="12"/>
    </row>
    <row r="19" spans="1:10" ht="23.45" customHeight="1">
      <c r="B19" s="42" t="s">
        <v>24</v>
      </c>
      <c r="C19" s="43"/>
      <c r="D19" s="44"/>
      <c r="E19" s="45"/>
      <c r="F19" s="46"/>
      <c r="G19" s="47"/>
    </row>
    <row r="20" spans="1:10" ht="23.45" customHeight="1">
      <c r="B20" s="15" t="s">
        <v>25</v>
      </c>
      <c r="C20" s="21"/>
      <c r="D20" s="17">
        <f>1357220-150000</f>
        <v>1207220</v>
      </c>
      <c r="E20" s="12">
        <v>1066557</v>
      </c>
      <c r="F20" s="48" t="s">
        <v>16</v>
      </c>
      <c r="G20" s="19">
        <f>D20-E20</f>
        <v>140663</v>
      </c>
      <c r="J20" s="20"/>
    </row>
    <row r="21" spans="1:10" ht="23.45" customHeight="1">
      <c r="B21" s="15" t="s">
        <v>26</v>
      </c>
      <c r="C21" s="21"/>
      <c r="D21" s="17">
        <f>1440240+139320+11400+11400-30000</f>
        <v>1572360</v>
      </c>
      <c r="E21" s="14">
        <v>1432776</v>
      </c>
      <c r="F21" s="18" t="s">
        <v>16</v>
      </c>
      <c r="G21" s="19">
        <f t="shared" ref="G21:G29" si="1">D21-E21</f>
        <v>139584</v>
      </c>
    </row>
    <row r="22" spans="1:10" ht="23.45" customHeight="1">
      <c r="B22" s="15" t="s">
        <v>27</v>
      </c>
      <c r="C22" s="21"/>
      <c r="D22" s="17">
        <f>4533400+18000-18000+130000-130000-12000-42000-21000-28000-300000-76000-30000-19000-25000-15000-95000-2500-15000-15000-15000+1584200</f>
        <v>5407100</v>
      </c>
      <c r="E22" s="49">
        <f>3339148+1566841</f>
        <v>4905989</v>
      </c>
      <c r="F22" s="18"/>
      <c r="G22" s="19">
        <f t="shared" si="1"/>
        <v>501111</v>
      </c>
    </row>
    <row r="23" spans="1:10" ht="23.45" customHeight="1">
      <c r="B23" s="15" t="s">
        <v>28</v>
      </c>
      <c r="C23" s="21"/>
      <c r="D23" s="17">
        <f>479000+18000-18000-3500-1000-3900-50000-5000+5000-5000-20000-5000+12000+4000-30000-15000</f>
        <v>361600</v>
      </c>
      <c r="E23" s="14">
        <v>209417</v>
      </c>
      <c r="F23" s="18" t="s">
        <v>9</v>
      </c>
      <c r="G23" s="19">
        <f t="shared" si="1"/>
        <v>152183</v>
      </c>
    </row>
    <row r="24" spans="1:10" ht="23.45" customHeight="1">
      <c r="B24" s="15" t="s">
        <v>29</v>
      </c>
      <c r="C24" s="21"/>
      <c r="D24" s="17">
        <f>6662800-13000-21000-6000-6600-4400-6000-15600+50000-50000-139320-11400-11400-4300-3900-1000-3500+885000-35000-850000-95000-150000-37000+20000-150000-80000+50000-50000-3100-3700-23000+30000-6200+70000-20000+5000-110000-45000-50000-25000+300000+30000+73350-35350+25000-25000+73360-23360-20000+15000-36000-10000+10000-10000-30000-3000+95000-40000+5000-5000+200000-901</f>
        <v>6330479</v>
      </c>
      <c r="E24" s="12">
        <v>5110568.49</v>
      </c>
      <c r="F24" s="18" t="s">
        <v>9</v>
      </c>
      <c r="G24" s="19">
        <f t="shared" si="1"/>
        <v>1219910.5099999998</v>
      </c>
    </row>
    <row r="25" spans="1:10" ht="23.45" customHeight="1">
      <c r="B25" s="15" t="s">
        <v>30</v>
      </c>
      <c r="C25" s="21"/>
      <c r="D25" s="50">
        <f>8925360-20000-15000-80000+50000-50000+32070+20000+5000+42000+21000+120000-19000-140200+15000+30000-2500-200000</f>
        <v>8733730</v>
      </c>
      <c r="E25" s="14">
        <v>7927129</v>
      </c>
      <c r="F25" s="48" t="s">
        <v>9</v>
      </c>
      <c r="G25" s="19">
        <f t="shared" si="1"/>
        <v>806601</v>
      </c>
    </row>
    <row r="26" spans="1:10" ht="23.45" customHeight="1">
      <c r="B26" s="15" t="s">
        <v>31</v>
      </c>
      <c r="C26" s="21"/>
      <c r="D26" s="50">
        <f>2484000+15000+80000+200000+10000+3000+901</f>
        <v>2792901</v>
      </c>
      <c r="E26" s="14">
        <v>2683150</v>
      </c>
      <c r="F26" s="18" t="s">
        <v>9</v>
      </c>
      <c r="G26" s="19">
        <f t="shared" si="1"/>
        <v>109751</v>
      </c>
      <c r="J26" s="20"/>
    </row>
    <row r="27" spans="1:10" ht="23.45" customHeight="1">
      <c r="B27" s="15" t="s">
        <v>32</v>
      </c>
      <c r="C27" s="21"/>
      <c r="D27" s="50">
        <f>1246300+3500+1000+3900+13000+21000+6000+6600+4400+6000+15600+4300+3900+1000+3500+95000+150000+80000+3100+3700+23000-30000+6200-32070-4000+28000+30000-5900-3000-21100+10000-10000+9000-7400-1600+5600-5300-300+3400-3400+1300-1300+5000-5000+18000-6520-2000-6000-2200-1100-180+1700-1700+650-650+6800-6800+2600-2600</f>
        <v>1662930</v>
      </c>
      <c r="E27" s="14">
        <v>1060885.05</v>
      </c>
      <c r="F27" s="48" t="s">
        <v>16</v>
      </c>
      <c r="G27" s="19">
        <f t="shared" si="1"/>
        <v>602044.94999999995</v>
      </c>
    </row>
    <row r="28" spans="1:10" ht="23.45" customHeight="1">
      <c r="B28" s="15" t="s">
        <v>33</v>
      </c>
      <c r="C28" s="16"/>
      <c r="D28" s="50">
        <f>1618680+535000-385000+80000-80000+150000+40000+15000</f>
        <v>1973680</v>
      </c>
      <c r="E28" s="14">
        <v>1927300</v>
      </c>
      <c r="F28" s="48" t="s">
        <v>16</v>
      </c>
      <c r="G28" s="19">
        <f t="shared" si="1"/>
        <v>46380</v>
      </c>
    </row>
    <row r="29" spans="1:10" ht="23.45" customHeight="1">
      <c r="B29" s="22" t="s">
        <v>34</v>
      </c>
      <c r="C29" s="23"/>
      <c r="D29" s="50">
        <f>1948000+110000</f>
        <v>2058000</v>
      </c>
      <c r="E29" s="14">
        <v>2004000</v>
      </c>
      <c r="F29" s="18" t="s">
        <v>9</v>
      </c>
      <c r="G29" s="19">
        <f t="shared" si="1"/>
        <v>54000</v>
      </c>
    </row>
    <row r="30" spans="1:10" ht="24.75" thickBot="1">
      <c r="A30" s="25"/>
      <c r="B30" s="62" t="s">
        <v>35</v>
      </c>
      <c r="C30" s="63"/>
      <c r="D30" s="26">
        <f>SUM(D20:D29)</f>
        <v>32100000</v>
      </c>
      <c r="E30" s="27">
        <f>SUM(E20:E29)</f>
        <v>28327771.540000003</v>
      </c>
      <c r="F30" s="51" t="s">
        <v>16</v>
      </c>
      <c r="G30" s="27">
        <f>SUM(G20:G29)</f>
        <v>3772228.46</v>
      </c>
    </row>
    <row r="31" spans="1:10" ht="24.75" thickTop="1">
      <c r="B31" s="57" t="s">
        <v>36</v>
      </c>
      <c r="C31" s="57"/>
      <c r="D31" s="61"/>
      <c r="E31" s="30">
        <f>5501147+1037003+11524000</f>
        <v>18062150</v>
      </c>
      <c r="F31" s="37"/>
      <c r="G31" s="52"/>
      <c r="I31" s="20"/>
      <c r="J31" s="20"/>
    </row>
    <row r="32" spans="1:10" ht="24.75" thickBot="1">
      <c r="B32" s="33" t="s">
        <v>37</v>
      </c>
      <c r="C32" s="34"/>
      <c r="D32" s="35"/>
      <c r="E32" s="36">
        <f>SUM(E30:E31)</f>
        <v>46389921.540000007</v>
      </c>
      <c r="F32" s="37"/>
      <c r="G32" s="52"/>
    </row>
    <row r="33" spans="1:7" ht="23.45" customHeight="1" thickTop="1" thickBot="1">
      <c r="B33" s="53" t="s">
        <v>38</v>
      </c>
      <c r="C33" s="53"/>
      <c r="D33" s="40"/>
      <c r="E33" s="54">
        <f>E17-E32</f>
        <v>4252841.6999999955</v>
      </c>
      <c r="F33" s="40"/>
      <c r="G33" s="12"/>
    </row>
    <row r="34" spans="1:7" s="39" customFormat="1" ht="20.25" customHeight="1" thickTop="1">
      <c r="B34" s="40"/>
      <c r="C34" s="40"/>
      <c r="D34" s="40"/>
      <c r="E34" s="12"/>
      <c r="F34" s="40"/>
      <c r="G34" s="12"/>
    </row>
    <row r="35" spans="1:7" s="39" customFormat="1" ht="23.25" customHeight="1">
      <c r="B35" s="40"/>
      <c r="C35" s="40"/>
      <c r="D35" s="40"/>
      <c r="E35" s="12"/>
      <c r="F35" s="40"/>
      <c r="G35" s="12"/>
    </row>
    <row r="36" spans="1:7" s="39" customFormat="1">
      <c r="A36" s="57"/>
      <c r="B36" s="57"/>
      <c r="C36" s="57"/>
      <c r="D36" s="57"/>
      <c r="E36" s="57"/>
      <c r="F36" s="57"/>
      <c r="G36" s="57"/>
    </row>
    <row r="37" spans="1:7" s="39" customFormat="1" ht="21.95" customHeight="1">
      <c r="A37" s="57"/>
      <c r="B37" s="57"/>
      <c r="C37" s="57"/>
      <c r="D37" s="57"/>
      <c r="E37" s="57"/>
      <c r="F37" s="57"/>
      <c r="G37" s="57"/>
    </row>
    <row r="38" spans="1:7" s="39" customFormat="1" ht="20.25" customHeight="1">
      <c r="A38" s="58"/>
      <c r="B38" s="58"/>
      <c r="C38" s="58"/>
      <c r="D38" s="58"/>
      <c r="E38" s="58"/>
      <c r="F38" s="58"/>
      <c r="G38" s="58"/>
    </row>
    <row r="39" spans="1:7">
      <c r="B39" s="40"/>
      <c r="C39" s="40"/>
      <c r="D39" s="40"/>
      <c r="E39" s="55"/>
      <c r="F39" s="40"/>
      <c r="G39" s="12"/>
    </row>
    <row r="40" spans="1:7">
      <c r="D40" s="20"/>
    </row>
  </sheetData>
  <mergeCells count="19">
    <mergeCell ref="B1:G1"/>
    <mergeCell ref="B2:G2"/>
    <mergeCell ref="B3:G3"/>
    <mergeCell ref="B5:C6"/>
    <mergeCell ref="D5:D6"/>
    <mergeCell ref="E5:E6"/>
    <mergeCell ref="B15:C15"/>
    <mergeCell ref="B16:D16"/>
    <mergeCell ref="B30:C30"/>
    <mergeCell ref="B31:D31"/>
    <mergeCell ref="A36:B36"/>
    <mergeCell ref="C36:D36"/>
    <mergeCell ref="E36:G36"/>
    <mergeCell ref="A37:B37"/>
    <mergeCell ref="C37:D37"/>
    <mergeCell ref="E37:G37"/>
    <mergeCell ref="A38:B38"/>
    <mergeCell ref="C38:D38"/>
    <mergeCell ref="E38:G38"/>
  </mergeCells>
  <pageMargins left="0.23" right="0.16" top="0.35433070866141736" bottom="0.25" header="0.23622047244094491" footer="0.1574803149606299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งบรับ+จ่าย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User</cp:lastModifiedBy>
  <cp:lastPrinted>2016-05-26T04:59:43Z</cp:lastPrinted>
  <dcterms:created xsi:type="dcterms:W3CDTF">2016-05-26T04:59:16Z</dcterms:created>
  <dcterms:modified xsi:type="dcterms:W3CDTF">2016-05-26T06:22:31Z</dcterms:modified>
</cp:coreProperties>
</file>